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rchiv\2024\Projekce\Zakázky\Turnov-TS\DPS\Rozvod plynu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24002_01 - Rozvod plynu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'224002_01 - Rozvod plynu'!$C$122:$K$155</definedName>
    <definedName name="_xlnm.Print_Area" localSheetId="1">'224002_01 - Rozvod plynu'!$C$4:$J$39,'224002_01 - Rozvod plynu'!$C$50:$J$76,'224002_01 - Rozvod plynu'!$C$82:$J$104,'224002_01 - Rozvod plynu'!$C$110:$J$155</definedName>
    <definedName name="_xlnm.Print_Titles" localSheetId="1">'224002_01 - Rozvod plynu'!$122:$122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5"/>
  <c r="BH155"/>
  <c r="BG155"/>
  <c r="BF155"/>
  <c r="T155"/>
  <c r="T154"/>
  <c r="R155"/>
  <c r="R154"/>
  <c r="P155"/>
  <c r="P154"/>
  <c r="BI153"/>
  <c r="BH153"/>
  <c r="BG153"/>
  <c r="BF153"/>
  <c r="T153"/>
  <c r="T152"/>
  <c r="T151"/>
  <c r="R153"/>
  <c r="R152"/>
  <c r="R151"/>
  <c r="P153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20"/>
  <c r="J119"/>
  <c r="F117"/>
  <c r="E115"/>
  <c r="J92"/>
  <c r="J91"/>
  <c r="F89"/>
  <c r="E87"/>
  <c r="J18"/>
  <c r="E18"/>
  <c r="F92"/>
  <c r="J17"/>
  <c r="J15"/>
  <c r="E15"/>
  <c r="F119"/>
  <c r="J14"/>
  <c r="J12"/>
  <c r="J89"/>
  <c r="E7"/>
  <c r="E113"/>
  <c i="1" r="L90"/>
  <c r="AM90"/>
  <c r="AM89"/>
  <c r="L89"/>
  <c r="AM87"/>
  <c r="L87"/>
  <c r="L85"/>
  <c r="L84"/>
  <c i="2" r="BK142"/>
  <c r="J139"/>
  <c r="BK133"/>
  <c r="BK150"/>
  <c r="J146"/>
  <c r="BK141"/>
  <c r="BK139"/>
  <c r="J136"/>
  <c r="J128"/>
  <c i="1" r="AS94"/>
  <c i="2" r="BK149"/>
  <c r="J144"/>
  <c r="J141"/>
  <c r="J135"/>
  <c r="J127"/>
  <c r="J132"/>
  <c r="BK129"/>
  <c r="J150"/>
  <c r="J137"/>
  <c r="BK132"/>
  <c r="J149"/>
  <c r="BK144"/>
  <c r="BK140"/>
  <c r="BK137"/>
  <c r="J129"/>
  <c r="J126"/>
  <c r="BK153"/>
  <c r="BK146"/>
  <c r="J142"/>
  <c r="BK138"/>
  <c r="BK131"/>
  <c r="BK128"/>
  <c r="BK135"/>
  <c r="J131"/>
  <c r="BK155"/>
  <c r="BK136"/>
  <c r="J153"/>
  <c r="BK147"/>
  <c r="J143"/>
  <c r="J138"/>
  <c r="J134"/>
  <c r="BK127"/>
  <c r="J155"/>
  <c r="J147"/>
  <c r="BK143"/>
  <c r="J140"/>
  <c r="BK134"/>
  <c r="J130"/>
  <c r="BK126"/>
  <c r="J133"/>
  <c r="BK130"/>
  <c l="1" r="P125"/>
  <c r="BK145"/>
  <c r="J145"/>
  <c r="J99"/>
  <c r="T145"/>
  <c r="P148"/>
  <c r="R125"/>
  <c r="R145"/>
  <c r="T148"/>
  <c r="BK125"/>
  <c r="J125"/>
  <c r="J98"/>
  <c r="T125"/>
  <c r="T124"/>
  <c r="T123"/>
  <c r="P145"/>
  <c r="BK148"/>
  <c r="J148"/>
  <c r="J100"/>
  <c r="R148"/>
  <c r="BK152"/>
  <c r="J152"/>
  <c r="J102"/>
  <c r="BK154"/>
  <c r="J154"/>
  <c r="J103"/>
  <c r="F91"/>
  <c r="J117"/>
  <c r="BE126"/>
  <c r="BE147"/>
  <c r="BE149"/>
  <c r="BE150"/>
  <c r="E85"/>
  <c r="F120"/>
  <c r="BE128"/>
  <c r="BE131"/>
  <c r="BE132"/>
  <c r="BE133"/>
  <c r="BE143"/>
  <c r="BE144"/>
  <c r="BE146"/>
  <c r="BE130"/>
  <c r="BE134"/>
  <c r="BE135"/>
  <c r="BE136"/>
  <c r="BE137"/>
  <c r="BE138"/>
  <c r="BE139"/>
  <c r="BE140"/>
  <c r="BE142"/>
  <c r="BE153"/>
  <c r="BE155"/>
  <c r="BE127"/>
  <c r="BE129"/>
  <c r="BE141"/>
  <c r="J34"/>
  <c i="1" r="AW95"/>
  <c i="2" r="F37"/>
  <c i="1" r="BD95"/>
  <c r="BD94"/>
  <c r="W33"/>
  <c i="2" r="F35"/>
  <c i="1" r="BB95"/>
  <c r="BB94"/>
  <c r="W31"/>
  <c i="2" r="F36"/>
  <c i="1" r="BC95"/>
  <c r="BC94"/>
  <c r="AY94"/>
  <c i="2" r="F34"/>
  <c i="1" r="BA95"/>
  <c r="BA94"/>
  <c r="W30"/>
  <c i="2" l="1" r="R124"/>
  <c r="R123"/>
  <c r="P124"/>
  <c r="P123"/>
  <c i="1" r="AU95"/>
  <c i="2" r="BK124"/>
  <c r="J124"/>
  <c r="J97"/>
  <c r="BK151"/>
  <c r="J151"/>
  <c r="J101"/>
  <c i="1" r="AU94"/>
  <c i="2" r="J33"/>
  <c i="1" r="AV95"/>
  <c r="AT95"/>
  <c r="AX94"/>
  <c r="AW94"/>
  <c r="AK30"/>
  <c i="2" r="F33"/>
  <c i="1" r="AZ95"/>
  <c r="AZ94"/>
  <c r="W29"/>
  <c r="W32"/>
  <c i="2" l="1" r="BK123"/>
  <c r="J123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<sst xmlns="http://schemas.openxmlformats.org/spreadsheetml/2006/main">
  <si>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</si>
  <si>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</si>
  <si>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</si>
  <si>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</si>
  <si>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{403fc237-13a2-4f2b-a767-91b7c1bb6348}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</si>
  <si>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</si>
  <si>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</si>
  <si>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</si>
  <si>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</si>
  <si>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</si>
  <si>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</si>
  <si>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</si>
  <si>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</si>
  <si>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</si>
  <si>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224002_M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</si>
  <si>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</si>
  <si>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</si>
  <si>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objektů Technických služeb Turnov s.r.o. - Rekonstrukce vytápění</t>
  </si>
  <si>
    <t>KSO:</t>
  </si>
  <si>
    <t>CC-CZ:</t>
  </si>
  <si>
    <t>Místo:</t>
  </si>
  <si>
    <t>Turnov</t>
  </si>
  <si>
    <t>Datum:</t>
  </si>
  <si>
    <t>21. 10. 2024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</si>
  <si>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</si>
  <si>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</si>
  <si>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</si>
  <si>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</si>
  <si>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</si>
  <si>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</si>
  <si>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</si>
  <si>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45539782</t>
  </si>
  <si>
    <t>T-FESTING s.r.o.</t>
  </si>
  <si>
    <t>True</t>
  </si>
  <si>
    <t>Zpracovatel:</t>
  </si>
  <si>
    <t>Marie Dvořáková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</si>
  <si>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</si>
  <si>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</si>
  <si>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</si>
  <si>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</si>
  <si>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</si>
  <si>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</si>
  <si>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</si>
  <si>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</si>
  <si>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</si>
  <si>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</si>
  <si>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</si>
  <si>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</si>
  <si>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</si>
  <si>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</si>
  <si>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</si>
  <si>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</si>
  <si>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</si>
  <si>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</si>
  <si>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</si>
  <si>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</si>
  <si>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</si>
  <si>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</si>
  <si>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</si>
  <si>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</si>
  <si>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</si>
  <si>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</si>
  <si>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</si>
  <si>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</si>
  <si>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</si>
  <si>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</si>
  <si>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</si>
  <si>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</si>
  <si>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</si>
  <si>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</si>
  <si>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</si>
  <si>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</si>
  <si>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</si>
  <si>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</si>
  <si>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</si>
  <si>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</si>
  <si>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</si>
  <si>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</si>
  <si>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</si>
  <si>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</si>
  <si>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</si>
  <si>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</si>
  <si>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224002_01</t>
  </si>
  <si>
    <t>Rozvod plynu</t>
  </si>
  <si>
    <t>STA</t>
  </si>
  <si>
    <t>1</t>
  </si>
  <si>
    <t>{d9caba0c-8152-4777-8337-268eb0c40cd4}</t>
  </si>
  <si>
    <t>2</t>
  </si>
  <si>
    <t>KRYCÍ LIST SOUPISU PRACÍ</t>
  </si>
  <si>
    <t>Objekt:</t>
  </si>
  <si>
    <t>224002_01 - Rozvod plynu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</si>
  <si>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</si>
  <si>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</si>
  <si>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</si>
  <si>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</si>
  <si>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</si>
  <si>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</si>
  <si>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</si>
  <si>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725 - Zdravotechnika - zařizovací předměty</t>
  </si>
  <si>
    <t xml:space="preserve">    783 - Nátěry</t>
  </si>
  <si>
    <t>M - Práce a dodávky M</t>
  </si>
  <si>
    <t xml:space="preserve">    58-M - Revize vyhrazených technických zařízení</t>
  </si>
  <si>
    <t>HZS - Ostatní - stavební přípomoce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</si>
  <si>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</si>
  <si>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</si>
  <si>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</si>
  <si>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</si>
  <si>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</si>
  <si>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</si>
  <si>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</si>
  <si>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</si>
  <si>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</si>
  <si>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</si>
  <si>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</si>
  <si>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</si>
  <si>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</si>
  <si>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</si>
  <si>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</si>
  <si>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</si>
  <si>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</si>
  <si>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</si>
  <si>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</si>
  <si>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723120804</t>
  </si>
  <si>
    <t>Demontáž potrubí ocelové závitové svařované DN do 25</t>
  </si>
  <si>
    <t>m</t>
  </si>
  <si>
    <t>16</t>
  </si>
  <si>
    <t>-132224891</t>
  </si>
  <si>
    <t>723120809</t>
  </si>
  <si>
    <t>Demontáž potrubí ocelové závitové svařované DN přes 50 do 80</t>
  </si>
  <si>
    <t>-1884434665</t>
  </si>
  <si>
    <t>3</t>
  </si>
  <si>
    <t>7231208-R01</t>
  </si>
  <si>
    <t>Odvoz a uložení vybouraných (demontovaných) hmot na skládku, poplatek za skládku</t>
  </si>
  <si>
    <t>soubor</t>
  </si>
  <si>
    <t>-590068610</t>
  </si>
  <si>
    <t>4</t>
  </si>
  <si>
    <t>949101112-R01</t>
  </si>
  <si>
    <t>Lešení pomocné pro objekty pozemních staveb s lešeňovou podlahou v do 3,5 m zatížení do 150 kg/m2 - pro demontáž potrubí</t>
  </si>
  <si>
    <t>2122051297</t>
  </si>
  <si>
    <t>5</t>
  </si>
  <si>
    <t>723150312</t>
  </si>
  <si>
    <t>Potrubí ocelové hladké černé bezešvé spojované svařováním tvářené za tepla D 57x3,2 mm</t>
  </si>
  <si>
    <t>-1808786016</t>
  </si>
  <si>
    <t>6</t>
  </si>
  <si>
    <t>723150352</t>
  </si>
  <si>
    <t>Redukce zhotovená kováním přes 2 DN DN 50/25</t>
  </si>
  <si>
    <t>kus</t>
  </si>
  <si>
    <t>-1172997761</t>
  </si>
  <si>
    <t>7</t>
  </si>
  <si>
    <t>723181024</t>
  </si>
  <si>
    <t>Potrubí měděné tvrdé spojované lisováním D 28x1,5 mm</t>
  </si>
  <si>
    <t>53472734</t>
  </si>
  <si>
    <t>8</t>
  </si>
  <si>
    <t>72318-R001</t>
  </si>
  <si>
    <t>Přechod přímý ocel - měď DN 25/Cu 28</t>
  </si>
  <si>
    <t>-451222436</t>
  </si>
  <si>
    <t>9</t>
  </si>
  <si>
    <t>723190253</t>
  </si>
  <si>
    <t>Výpustky plynovodní vedení a upevnění DN 25</t>
  </si>
  <si>
    <t>-2120540868</t>
  </si>
  <si>
    <t>10</t>
  </si>
  <si>
    <t>723231164</t>
  </si>
  <si>
    <t>Kohout kulový přímý G 1" PN 42 do 185°C plnoprůtokový vnitřní závit těžká řada</t>
  </si>
  <si>
    <t>-1958330202</t>
  </si>
  <si>
    <t>11</t>
  </si>
  <si>
    <t>723239103</t>
  </si>
  <si>
    <t>Montáž armatur plynovodních se dvěma závity G 1" ostatní typ</t>
  </si>
  <si>
    <t>631824484</t>
  </si>
  <si>
    <t>M</t>
  </si>
  <si>
    <t>31942767</t>
  </si>
  <si>
    <t>šroubení topenářské přímé mosaz 1"</t>
  </si>
  <si>
    <t>32</t>
  </si>
  <si>
    <t>1562116743</t>
  </si>
  <si>
    <t>13</t>
  </si>
  <si>
    <t>723190907</t>
  </si>
  <si>
    <t>Odvzdušnění nebo napuštění plynovodního potrubí</t>
  </si>
  <si>
    <t>-419437731</t>
  </si>
  <si>
    <t>14</t>
  </si>
  <si>
    <t>723190909-R01</t>
  </si>
  <si>
    <t>Tlaková zkouška těsnosti potrubí plynovodního - včetně přípravy</t>
  </si>
  <si>
    <t>hod</t>
  </si>
  <si>
    <t>-1141990750</t>
  </si>
  <si>
    <t>15</t>
  </si>
  <si>
    <t>723190917-R01</t>
  </si>
  <si>
    <t>Napojení na stávající rozvod plynu DN 50</t>
  </si>
  <si>
    <t>1775378404</t>
  </si>
  <si>
    <t>723190917-R02</t>
  </si>
  <si>
    <t>Zaslepení stávajícího rozvod plynu DN 20 - za stávajícím kulovým uzávěrem</t>
  </si>
  <si>
    <t>-581780097</t>
  </si>
  <si>
    <t>17</t>
  </si>
  <si>
    <t>723-R001</t>
  </si>
  <si>
    <t>Provedení podpěr plynového potrubí - nekovové příchytky</t>
  </si>
  <si>
    <t>574118128</t>
  </si>
  <si>
    <t>18</t>
  </si>
  <si>
    <t>723-R002</t>
  </si>
  <si>
    <t>Uzemnění, vodivé pospojení potrubí a uzávěrů</t>
  </si>
  <si>
    <t>-828379440</t>
  </si>
  <si>
    <t>19</t>
  </si>
  <si>
    <t>998723311</t>
  </si>
  <si>
    <t>Přesun hmot procentní pro vnitřní plynovod ruční v objektech v do 6 m</t>
  </si>
  <si>
    <t>%</t>
  </si>
  <si>
    <t>477648075</t>
  </si>
  <si>
    <t>725</t>
  </si>
  <si>
    <t>Zdravotechnika - zařizovací předměty</t>
  </si>
  <si>
    <t>20</t>
  </si>
  <si>
    <t>725510802-R01</t>
  </si>
  <si>
    <t>Demontáž ohřívač zásobníkový plynový cirkulační do 500 l, včetně demontáže odkouření, odvoz a uložení na skládku, poplatek za skládku</t>
  </si>
  <si>
    <t>1509501759</t>
  </si>
  <si>
    <t>998725311</t>
  </si>
  <si>
    <t>Přesun hmot procentní pro zařizovací předměty ruční v objektech v do 6 m</t>
  </si>
  <si>
    <t>382000272</t>
  </si>
  <si>
    <t>783</t>
  </si>
  <si>
    <t>Nátěry</t>
  </si>
  <si>
    <t>22</t>
  </si>
  <si>
    <t>7836176-R01</t>
  </si>
  <si>
    <t>Nátěr syntetický potrubí 50 Z+2+1E - plyn</t>
  </si>
  <si>
    <t>565846266</t>
  </si>
  <si>
    <t>23</t>
  </si>
  <si>
    <t>783-R01</t>
  </si>
  <si>
    <t>Nátěr syntetický potrubí 50 Z+2+1E - plyn - označení potrubí žlutými, 20 mm širokými pruhy</t>
  </si>
  <si>
    <t>568521624</t>
  </si>
  <si>
    <t>Práce a dodávky M</t>
  </si>
  <si>
    <t>58-M</t>
  </si>
  <si>
    <t>Revize vyhrazených technických zařízení</t>
  </si>
  <si>
    <t>24</t>
  </si>
  <si>
    <t>58-R</t>
  </si>
  <si>
    <t>Výchozí revize plynového zařízení</t>
  </si>
  <si>
    <t>64</t>
  </si>
  <si>
    <t>1107215573</t>
  </si>
  <si>
    <t>HZS</t>
  </si>
  <si>
    <t>Ostatní - stavební přípomoce</t>
  </si>
  <si>
    <t>25</t>
  </si>
  <si>
    <t>HZS2491</t>
  </si>
  <si>
    <t>Doplňkové stavební práce - zazdění prostupů zdmi po demontáži plynovodního potrubí, odkouření od plynového ohřívače vody - 13 ks</t>
  </si>
  <si>
    <t>512</t>
  </si>
  <si>
    <t>-985297633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</si>
</sst>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31</v>
      </c>
      <c r="AR16" s="18"/>
      <c r="BE16" s="27"/>
      <c r="BS16" s="15" t="s">
        <v>3</v>
      </c>
    </row>
    <row r="17" s="1" customFormat="1" ht="18.48" customHeight="1">
      <c r="B17" s="18"/>
      <c r="E17" s="23" t="s">
        <v>32</v>
      </c>
      <c r="AK17" s="28" t="s">
        <v>27</v>
      </c>
      <c r="AN17" s="23" t="s">
        <v>1</v>
      </c>
      <c r="AR17" s="18"/>
      <c r="BE17" s="27"/>
      <c r="BS17" s="15" t="s">
        <v>33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34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35</v>
      </c>
      <c r="AK20" s="28" t="s">
        <v>27</v>
      </c>
      <c r="AN20" s="23" t="s">
        <v>1</v>
      </c>
      <c r="AR20" s="18"/>
      <c r="BE20" s="27"/>
      <c r="BS20" s="15" t="s">
        <v>33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36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52</v>
      </c>
      <c r="AI60" s="37"/>
      <c r="AJ60" s="37"/>
      <c r="AK60" s="37"/>
      <c r="AL60" s="37"/>
      <c r="AM60" s="54" t="s">
        <v>53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55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52</v>
      </c>
      <c r="AI75" s="37"/>
      <c r="AJ75" s="37"/>
      <c r="AK75" s="37"/>
      <c r="AL75" s="37"/>
      <c r="AM75" s="54" t="s">
        <v>53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224002_M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Stavební úpravy objektů Technických služeb Turnov s.r.o. - Rekonstrukce vytápění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Turnov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21. 10. 2024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T-FESTING s.r.o.</v>
      </c>
      <c r="AN89" s="4"/>
      <c r="AO89" s="4"/>
      <c r="AP89" s="4"/>
      <c r="AQ89" s="34"/>
      <c r="AR89" s="35"/>
      <c r="AS89" s="67" t="s">
        <v>57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34</v>
      </c>
      <c r="AJ90" s="34"/>
      <c r="AK90" s="34"/>
      <c r="AL90" s="34"/>
      <c r="AM90" s="66" t="str">
        <f>IF(E20="","",E20)</f>
        <v>Marie Dvořáková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58</v>
      </c>
      <c r="D92" s="76"/>
      <c r="E92" s="76"/>
      <c r="F92" s="76"/>
      <c r="G92" s="76"/>
      <c r="H92" s="77"/>
      <c r="I92" s="78" t="s">
        <v>59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60</v>
      </c>
      <c r="AH92" s="76"/>
      <c r="AI92" s="76"/>
      <c r="AJ92" s="76"/>
      <c r="AK92" s="76"/>
      <c r="AL92" s="76"/>
      <c r="AM92" s="76"/>
      <c r="AN92" s="78" t="s">
        <v>61</v>
      </c>
      <c r="AO92" s="76"/>
      <c r="AP92" s="80"/>
      <c r="AQ92" s="81" t="s">
        <v>62</v>
      </c>
      <c r="AR92" s="35"/>
      <c r="AS92" s="82" t="s">
        <v>63</v>
      </c>
      <c r="AT92" s="83" t="s">
        <v>64</v>
      </c>
      <c r="AU92" s="83" t="s">
        <v>65</v>
      </c>
      <c r="AV92" s="83" t="s">
        <v>66</v>
      </c>
      <c r="AW92" s="83" t="s">
        <v>67</v>
      </c>
      <c r="AX92" s="83" t="s">
        <v>68</v>
      </c>
      <c r="AY92" s="83" t="s">
        <v>69</v>
      </c>
      <c r="AZ92" s="83" t="s">
        <v>70</v>
      </c>
      <c r="BA92" s="83" t="s">
        <v>71</v>
      </c>
      <c r="BB92" s="83" t="s">
        <v>72</v>
      </c>
      <c r="BC92" s="83" t="s">
        <v>73</v>
      </c>
      <c r="BD92" s="84" t="s">
        <v>74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76</v>
      </c>
      <c r="BT94" s="98" t="s">
        <v>77</v>
      </c>
      <c r="BU94" s="99" t="s">
        <v>78</v>
      </c>
      <c r="BV94" s="98" t="s">
        <v>79</v>
      </c>
      <c r="BW94" s="98" t="s">
        <v>4</v>
      </c>
      <c r="BX94" s="98" t="s">
        <v>80</v>
      </c>
      <c r="CL94" s="98" t="s">
        <v>1</v>
      </c>
    </row>
    <row r="95" s="7" customFormat="1" ht="24.75" customHeight="1">
      <c r="A95" s="100" t="s">
        <v>81</v>
      </c>
      <c r="B95" s="101"/>
      <c r="C95" s="102"/>
      <c r="D95" s="103" t="s">
        <v>82</v>
      </c>
      <c r="E95" s="103"/>
      <c r="F95" s="103"/>
      <c r="G95" s="103"/>
      <c r="H95" s="103"/>
      <c r="I95" s="104"/>
      <c r="J95" s="103" t="s">
        <v>83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'224002_01 - Rozvod plynu'!J30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84</v>
      </c>
      <c r="AR95" s="101"/>
      <c r="AS95" s="107">
        <v>0</v>
      </c>
      <c r="AT95" s="108">
        <f>ROUND(SUM(AV95:AW95),2)</f>
        <v>0</v>
      </c>
      <c r="AU95" s="109">
        <f>'224002_01 - Rozvod plynu'!P123</f>
        <v>0</v>
      </c>
      <c r="AV95" s="108">
        <f>'224002_01 - Rozvod plynu'!J33</f>
        <v>0</v>
      </c>
      <c r="AW95" s="108">
        <f>'224002_01 - Rozvod plynu'!J34</f>
        <v>0</v>
      </c>
      <c r="AX95" s="108">
        <f>'224002_01 - Rozvod plynu'!J35</f>
        <v>0</v>
      </c>
      <c r="AY95" s="108">
        <f>'224002_01 - Rozvod plynu'!J36</f>
        <v>0</v>
      </c>
      <c r="AZ95" s="108">
        <f>'224002_01 - Rozvod plynu'!F33</f>
        <v>0</v>
      </c>
      <c r="BA95" s="108">
        <f>'224002_01 - Rozvod plynu'!F34</f>
        <v>0</v>
      </c>
      <c r="BB95" s="108">
        <f>'224002_01 - Rozvod plynu'!F35</f>
        <v>0</v>
      </c>
      <c r="BC95" s="108">
        <f>'224002_01 - Rozvod plynu'!F36</f>
        <v>0</v>
      </c>
      <c r="BD95" s="110">
        <f>'224002_01 - Rozvod plynu'!F37</f>
        <v>0</v>
      </c>
      <c r="BE95" s="7"/>
      <c r="BT95" s="111" t="s">
        <v>85</v>
      </c>
      <c r="BV95" s="111" t="s">
        <v>79</v>
      </c>
      <c r="BW95" s="111" t="s">
        <v>86</v>
      </c>
      <c r="BX95" s="111" t="s">
        <v>4</v>
      </c>
      <c r="CL95" s="111" t="s">
        <v>1</v>
      </c>
      <c r="CM95" s="111" t="s">
        <v>87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24002_01 - Rozvod plyn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88</v>
      </c>
      <c r="L4" s="18"/>
      <c r="M4" s="112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3" t="str">
        <f>'Rekapitulace stavby'!K6</f>
        <v>Stavební úpravy objektů Technických služeb Turnov s.r.o. - Rekonstrukce vytápění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21. 10. 2024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27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35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4"/>
      <c r="B27" s="115"/>
      <c r="C27" s="114"/>
      <c r="D27" s="114"/>
      <c r="E27" s="32" t="s">
        <v>1</v>
      </c>
      <c r="F27" s="32"/>
      <c r="G27" s="32"/>
      <c r="H27" s="3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7" t="s">
        <v>37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8" t="s">
        <v>41</v>
      </c>
      <c r="E33" s="28" t="s">
        <v>42</v>
      </c>
      <c r="F33" s="119">
        <f>ROUND((SUM(BE123:BE155)),  2)</f>
        <v>0</v>
      </c>
      <c r="G33" s="34"/>
      <c r="H33" s="34"/>
      <c r="I33" s="120">
        <v>0.20999999999999999</v>
      </c>
      <c r="J33" s="119">
        <f>ROUND(((SUM(BE123:BE155))*I33),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19">
        <f>ROUND((SUM(BF123:BF155)),  2)</f>
        <v>0</v>
      </c>
      <c r="G34" s="34"/>
      <c r="H34" s="34"/>
      <c r="I34" s="120">
        <v>0.12</v>
      </c>
      <c r="J34" s="119">
        <f>ROUND(((SUM(BF123:BF155))*I34),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19">
        <f>ROUND((SUM(BG123:BG155)),  2)</f>
        <v>0</v>
      </c>
      <c r="G35" s="34"/>
      <c r="H35" s="34"/>
      <c r="I35" s="120">
        <v>0.20999999999999999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19">
        <f>ROUND((SUM(BH123:BH155)),  2)</f>
        <v>0</v>
      </c>
      <c r="G36" s="34"/>
      <c r="H36" s="34"/>
      <c r="I36" s="120">
        <v>0.12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19">
        <f>ROUND((SUM(BI123:BI155)),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1"/>
      <c r="D39" s="122" t="s">
        <v>47</v>
      </c>
      <c r="E39" s="77"/>
      <c r="F39" s="77"/>
      <c r="G39" s="123" t="s">
        <v>48</v>
      </c>
      <c r="H39" s="124" t="s">
        <v>49</v>
      </c>
      <c r="I39" s="77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27" t="s">
        <v>53</v>
      </c>
      <c r="G61" s="54" t="s">
        <v>52</v>
      </c>
      <c r="H61" s="37"/>
      <c r="I61" s="37"/>
      <c r="J61" s="128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27" t="s">
        <v>53</v>
      </c>
      <c r="G76" s="54" t="s">
        <v>52</v>
      </c>
      <c r="H76" s="37"/>
      <c r="I76" s="37"/>
      <c r="J76" s="128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3" t="str">
        <f>E7</f>
        <v>Stavební úpravy objektů Technických služeb Turnov s.r.o. - Rekonstrukce vytápění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224002_01 - Rozvod plynu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Turnov</v>
      </c>
      <c r="G89" s="34"/>
      <c r="H89" s="34"/>
      <c r="I89" s="28" t="s">
        <v>22</v>
      </c>
      <c r="J89" s="65" t="str">
        <f>IF(J12="","",J12)</f>
        <v>21. 10. 2024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>T-FESTING s.r.o.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Marie Dvořáková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29" t="s">
        <v>92</v>
      </c>
      <c r="D94" s="121"/>
      <c r="E94" s="121"/>
      <c r="F94" s="121"/>
      <c r="G94" s="121"/>
      <c r="H94" s="121"/>
      <c r="I94" s="121"/>
      <c r="J94" s="130" t="s">
        <v>93</v>
      </c>
      <c r="K94" s="12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1" t="s">
        <v>94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95</v>
      </c>
    </row>
    <row r="97" s="9" customFormat="1" ht="24.96" customHeight="1">
      <c r="A97" s="9"/>
      <c r="B97" s="132"/>
      <c r="C97" s="9"/>
      <c r="D97" s="133" t="s">
        <v>96</v>
      </c>
      <c r="E97" s="134"/>
      <c r="F97" s="134"/>
      <c r="G97" s="134"/>
      <c r="H97" s="134"/>
      <c r="I97" s="134"/>
      <c r="J97" s="135">
        <f>J124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97</v>
      </c>
      <c r="E98" s="138"/>
      <c r="F98" s="138"/>
      <c r="G98" s="138"/>
      <c r="H98" s="138"/>
      <c r="I98" s="138"/>
      <c r="J98" s="139">
        <f>J125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98</v>
      </c>
      <c r="E99" s="138"/>
      <c r="F99" s="138"/>
      <c r="G99" s="138"/>
      <c r="H99" s="138"/>
      <c r="I99" s="138"/>
      <c r="J99" s="139">
        <f>J145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99</v>
      </c>
      <c r="E100" s="138"/>
      <c r="F100" s="138"/>
      <c r="G100" s="138"/>
      <c r="H100" s="138"/>
      <c r="I100" s="138"/>
      <c r="J100" s="139">
        <f>J148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2"/>
      <c r="C101" s="9"/>
      <c r="D101" s="133" t="s">
        <v>100</v>
      </c>
      <c r="E101" s="134"/>
      <c r="F101" s="134"/>
      <c r="G101" s="134"/>
      <c r="H101" s="134"/>
      <c r="I101" s="134"/>
      <c r="J101" s="135">
        <f>J151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6"/>
      <c r="C102" s="10"/>
      <c r="D102" s="137" t="s">
        <v>101</v>
      </c>
      <c r="E102" s="138"/>
      <c r="F102" s="138"/>
      <c r="G102" s="138"/>
      <c r="H102" s="138"/>
      <c r="I102" s="138"/>
      <c r="J102" s="139">
        <f>J152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2"/>
      <c r="C103" s="9"/>
      <c r="D103" s="133" t="s">
        <v>102</v>
      </c>
      <c r="E103" s="134"/>
      <c r="F103" s="134"/>
      <c r="G103" s="134"/>
      <c r="H103" s="134"/>
      <c r="I103" s="134"/>
      <c r="J103" s="135">
        <f>J154</f>
        <v>0</v>
      </c>
      <c r="K103" s="9"/>
      <c r="L103" s="13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103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113" t="str">
        <f>E7</f>
        <v>Stavební úpravy objektů Technických služeb Turnov s.r.o. - Rekonstrukce vytápění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89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224002_01 - Rozvod plynu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>Turnov</v>
      </c>
      <c r="G117" s="34"/>
      <c r="H117" s="34"/>
      <c r="I117" s="28" t="s">
        <v>22</v>
      </c>
      <c r="J117" s="65" t="str">
        <f>IF(J12="","",J12)</f>
        <v>21. 10. 2024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30</v>
      </c>
      <c r="J119" s="32" t="str">
        <f>E21</f>
        <v>T-FESTING s.r.o.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28</v>
      </c>
      <c r="D120" s="34"/>
      <c r="E120" s="34"/>
      <c r="F120" s="23" t="str">
        <f>IF(E18="","",E18)</f>
        <v>Vyplň údaj</v>
      </c>
      <c r="G120" s="34"/>
      <c r="H120" s="34"/>
      <c r="I120" s="28" t="s">
        <v>34</v>
      </c>
      <c r="J120" s="32" t="str">
        <f>E24</f>
        <v>Marie Dvořáková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0"/>
      <c r="B122" s="141"/>
      <c r="C122" s="142" t="s">
        <v>104</v>
      </c>
      <c r="D122" s="143" t="s">
        <v>62</v>
      </c>
      <c r="E122" s="143" t="s">
        <v>58</v>
      </c>
      <c r="F122" s="143" t="s">
        <v>59</v>
      </c>
      <c r="G122" s="143" t="s">
        <v>105</v>
      </c>
      <c r="H122" s="143" t="s">
        <v>106</v>
      </c>
      <c r="I122" s="143" t="s">
        <v>107</v>
      </c>
      <c r="J122" s="144" t="s">
        <v>93</v>
      </c>
      <c r="K122" s="145" t="s">
        <v>108</v>
      </c>
      <c r="L122" s="146"/>
      <c r="M122" s="82" t="s">
        <v>1</v>
      </c>
      <c r="N122" s="83" t="s">
        <v>41</v>
      </c>
      <c r="O122" s="83" t="s">
        <v>109</v>
      </c>
      <c r="P122" s="83" t="s">
        <v>110</v>
      </c>
      <c r="Q122" s="83" t="s">
        <v>111</v>
      </c>
      <c r="R122" s="83" t="s">
        <v>112</v>
      </c>
      <c r="S122" s="83" t="s">
        <v>113</v>
      </c>
      <c r="T122" s="84" t="s">
        <v>114</v>
      </c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</row>
    <row r="123" s="2" customFormat="1" ht="22.8" customHeight="1">
      <c r="A123" s="34"/>
      <c r="B123" s="35"/>
      <c r="C123" s="89" t="s">
        <v>115</v>
      </c>
      <c r="D123" s="34"/>
      <c r="E123" s="34"/>
      <c r="F123" s="34"/>
      <c r="G123" s="34"/>
      <c r="H123" s="34"/>
      <c r="I123" s="34"/>
      <c r="J123" s="147">
        <f>BK123</f>
        <v>0</v>
      </c>
      <c r="K123" s="34"/>
      <c r="L123" s="35"/>
      <c r="M123" s="85"/>
      <c r="N123" s="69"/>
      <c r="O123" s="86"/>
      <c r="P123" s="148">
        <f>P124+P151+P154</f>
        <v>0</v>
      </c>
      <c r="Q123" s="86"/>
      <c r="R123" s="148">
        <f>R124+R151+R154</f>
        <v>0.031135000000000003</v>
      </c>
      <c r="S123" s="86"/>
      <c r="T123" s="149">
        <f>T124+T151+T154</f>
        <v>0.55518000000000001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76</v>
      </c>
      <c r="AU123" s="15" t="s">
        <v>95</v>
      </c>
      <c r="BK123" s="150">
        <f>BK124+BK151+BK154</f>
        <v>0</v>
      </c>
    </row>
    <row r="124" s="12" customFormat="1" ht="25.92" customHeight="1">
      <c r="A124" s="12"/>
      <c r="B124" s="151"/>
      <c r="C124" s="12"/>
      <c r="D124" s="152" t="s">
        <v>76</v>
      </c>
      <c r="E124" s="153" t="s">
        <v>116</v>
      </c>
      <c r="F124" s="153" t="s">
        <v>117</v>
      </c>
      <c r="G124" s="12"/>
      <c r="H124" s="12"/>
      <c r="I124" s="154"/>
      <c r="J124" s="155">
        <f>BK124</f>
        <v>0</v>
      </c>
      <c r="K124" s="12"/>
      <c r="L124" s="151"/>
      <c r="M124" s="156"/>
      <c r="N124" s="157"/>
      <c r="O124" s="157"/>
      <c r="P124" s="158">
        <f>P125+P145+P148</f>
        <v>0</v>
      </c>
      <c r="Q124" s="157"/>
      <c r="R124" s="158">
        <f>R125+R145+R148</f>
        <v>0.031135000000000003</v>
      </c>
      <c r="S124" s="157"/>
      <c r="T124" s="159">
        <f>T125+T145+T148</f>
        <v>0.55518000000000001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2" t="s">
        <v>87</v>
      </c>
      <c r="AT124" s="160" t="s">
        <v>76</v>
      </c>
      <c r="AU124" s="160" t="s">
        <v>77</v>
      </c>
      <c r="AY124" s="152" t="s">
        <v>118</v>
      </c>
      <c r="BK124" s="161">
        <f>BK125+BK145+BK148</f>
        <v>0</v>
      </c>
    </row>
    <row r="125" s="12" customFormat="1" ht="22.8" customHeight="1">
      <c r="A125" s="12"/>
      <c r="B125" s="151"/>
      <c r="C125" s="12"/>
      <c r="D125" s="152" t="s">
        <v>76</v>
      </c>
      <c r="E125" s="162" t="s">
        <v>119</v>
      </c>
      <c r="F125" s="162" t="s">
        <v>120</v>
      </c>
      <c r="G125" s="12"/>
      <c r="H125" s="12"/>
      <c r="I125" s="154"/>
      <c r="J125" s="163">
        <f>BK125</f>
        <v>0</v>
      </c>
      <c r="K125" s="12"/>
      <c r="L125" s="151"/>
      <c r="M125" s="156"/>
      <c r="N125" s="157"/>
      <c r="O125" s="157"/>
      <c r="P125" s="158">
        <f>SUM(P126:P144)</f>
        <v>0</v>
      </c>
      <c r="Q125" s="157"/>
      <c r="R125" s="158">
        <f>SUM(R126:R144)</f>
        <v>0.030115000000000003</v>
      </c>
      <c r="S125" s="157"/>
      <c r="T125" s="159">
        <f>SUM(T126:T144)</f>
        <v>0.24318000000000001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87</v>
      </c>
      <c r="AT125" s="160" t="s">
        <v>76</v>
      </c>
      <c r="AU125" s="160" t="s">
        <v>85</v>
      </c>
      <c r="AY125" s="152" t="s">
        <v>118</v>
      </c>
      <c r="BK125" s="161">
        <f>SUM(BK126:BK144)</f>
        <v>0</v>
      </c>
    </row>
    <row r="126" s="2" customFormat="1" ht="16.5" customHeight="1">
      <c r="A126" s="34"/>
      <c r="B126" s="164"/>
      <c r="C126" s="165" t="s">
        <v>85</v>
      </c>
      <c r="D126" s="165" t="s">
        <v>121</v>
      </c>
      <c r="E126" s="166" t="s">
        <v>122</v>
      </c>
      <c r="F126" s="167" t="s">
        <v>123</v>
      </c>
      <c r="G126" s="168" t="s">
        <v>124</v>
      </c>
      <c r="H126" s="169">
        <v>90</v>
      </c>
      <c r="I126" s="170"/>
      <c r="J126" s="171">
        <f>ROUND(I126*H126,2)</f>
        <v>0</v>
      </c>
      <c r="K126" s="172"/>
      <c r="L126" s="35"/>
      <c r="M126" s="173" t="s">
        <v>1</v>
      </c>
      <c r="N126" s="174" t="s">
        <v>42</v>
      </c>
      <c r="O126" s="73"/>
      <c r="P126" s="175">
        <f>O126*H126</f>
        <v>0</v>
      </c>
      <c r="Q126" s="175">
        <v>0.00011</v>
      </c>
      <c r="R126" s="175">
        <f>Q126*H126</f>
        <v>0.0099000000000000008</v>
      </c>
      <c r="S126" s="175">
        <v>0.00215</v>
      </c>
      <c r="T126" s="176">
        <f>S126*H126</f>
        <v>0.19350000000000001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7" t="s">
        <v>125</v>
      </c>
      <c r="AT126" s="177" t="s">
        <v>121</v>
      </c>
      <c r="AU126" s="177" t="s">
        <v>87</v>
      </c>
      <c r="AY126" s="15" t="s">
        <v>118</v>
      </c>
      <c r="BE126" s="178">
        <f>IF(N126="základní",J126,0)</f>
        <v>0</v>
      </c>
      <c r="BF126" s="178">
        <f>IF(N126="snížená",J126,0)</f>
        <v>0</v>
      </c>
      <c r="BG126" s="178">
        <f>IF(N126="zákl. přenesená",J126,0)</f>
        <v>0</v>
      </c>
      <c r="BH126" s="178">
        <f>IF(N126="sníž. přenesená",J126,0)</f>
        <v>0</v>
      </c>
      <c r="BI126" s="178">
        <f>IF(N126="nulová",J126,0)</f>
        <v>0</v>
      </c>
      <c r="BJ126" s="15" t="s">
        <v>85</v>
      </c>
      <c r="BK126" s="178">
        <f>ROUND(I126*H126,2)</f>
        <v>0</v>
      </c>
      <c r="BL126" s="15" t="s">
        <v>125</v>
      </c>
      <c r="BM126" s="177" t="s">
        <v>126</v>
      </c>
    </row>
    <row r="127" s="2" customFormat="1" ht="16.5" customHeight="1">
      <c r="A127" s="34"/>
      <c r="B127" s="164"/>
      <c r="C127" s="165" t="s">
        <v>87</v>
      </c>
      <c r="D127" s="165" t="s">
        <v>121</v>
      </c>
      <c r="E127" s="166" t="s">
        <v>127</v>
      </c>
      <c r="F127" s="167" t="s">
        <v>128</v>
      </c>
      <c r="G127" s="168" t="s">
        <v>124</v>
      </c>
      <c r="H127" s="169">
        <v>4</v>
      </c>
      <c r="I127" s="170"/>
      <c r="J127" s="171">
        <f>ROUND(I127*H127,2)</f>
        <v>0</v>
      </c>
      <c r="K127" s="172"/>
      <c r="L127" s="35"/>
      <c r="M127" s="173" t="s">
        <v>1</v>
      </c>
      <c r="N127" s="174" t="s">
        <v>42</v>
      </c>
      <c r="O127" s="73"/>
      <c r="P127" s="175">
        <f>O127*H127</f>
        <v>0</v>
      </c>
      <c r="Q127" s="175">
        <v>0.00038999999999999999</v>
      </c>
      <c r="R127" s="175">
        <f>Q127*H127</f>
        <v>0.00156</v>
      </c>
      <c r="S127" s="175">
        <v>0.0082799999999999992</v>
      </c>
      <c r="T127" s="176">
        <f>S127*H127</f>
        <v>0.033119999999999997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7" t="s">
        <v>125</v>
      </c>
      <c r="AT127" s="177" t="s">
        <v>121</v>
      </c>
      <c r="AU127" s="177" t="s">
        <v>87</v>
      </c>
      <c r="AY127" s="15" t="s">
        <v>118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5" t="s">
        <v>85</v>
      </c>
      <c r="BK127" s="178">
        <f>ROUND(I127*H127,2)</f>
        <v>0</v>
      </c>
      <c r="BL127" s="15" t="s">
        <v>125</v>
      </c>
      <c r="BM127" s="177" t="s">
        <v>129</v>
      </c>
    </row>
    <row r="128" s="2" customFormat="1" ht="16.5" customHeight="1">
      <c r="A128" s="34"/>
      <c r="B128" s="164"/>
      <c r="C128" s="165" t="s">
        <v>130</v>
      </c>
      <c r="D128" s="165" t="s">
        <v>121</v>
      </c>
      <c r="E128" s="166" t="s">
        <v>131</v>
      </c>
      <c r="F128" s="167" t="s">
        <v>132</v>
      </c>
      <c r="G128" s="168" t="s">
        <v>133</v>
      </c>
      <c r="H128" s="169">
        <v>1</v>
      </c>
      <c r="I128" s="170"/>
      <c r="J128" s="171">
        <f>ROUND(I128*H128,2)</f>
        <v>0</v>
      </c>
      <c r="K128" s="172"/>
      <c r="L128" s="35"/>
      <c r="M128" s="173" t="s">
        <v>1</v>
      </c>
      <c r="N128" s="174" t="s">
        <v>42</v>
      </c>
      <c r="O128" s="73"/>
      <c r="P128" s="175">
        <f>O128*H128</f>
        <v>0</v>
      </c>
      <c r="Q128" s="175">
        <v>0.00038999999999999999</v>
      </c>
      <c r="R128" s="175">
        <f>Q128*H128</f>
        <v>0.00038999999999999999</v>
      </c>
      <c r="S128" s="175">
        <v>0.0082799999999999992</v>
      </c>
      <c r="T128" s="176">
        <f>S128*H128</f>
        <v>0.0082799999999999992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7" t="s">
        <v>125</v>
      </c>
      <c r="AT128" s="177" t="s">
        <v>121</v>
      </c>
      <c r="AU128" s="177" t="s">
        <v>87</v>
      </c>
      <c r="AY128" s="15" t="s">
        <v>118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5" t="s">
        <v>85</v>
      </c>
      <c r="BK128" s="178">
        <f>ROUND(I128*H128,2)</f>
        <v>0</v>
      </c>
      <c r="BL128" s="15" t="s">
        <v>125</v>
      </c>
      <c r="BM128" s="177" t="s">
        <v>134</v>
      </c>
    </row>
    <row r="129" s="2" customFormat="1" ht="24.15" customHeight="1">
      <c r="A129" s="34"/>
      <c r="B129" s="164"/>
      <c r="C129" s="165" t="s">
        <v>135</v>
      </c>
      <c r="D129" s="165" t="s">
        <v>121</v>
      </c>
      <c r="E129" s="166" t="s">
        <v>136</v>
      </c>
      <c r="F129" s="167" t="s">
        <v>137</v>
      </c>
      <c r="G129" s="168" t="s">
        <v>133</v>
      </c>
      <c r="H129" s="169">
        <v>1</v>
      </c>
      <c r="I129" s="170"/>
      <c r="J129" s="171">
        <f>ROUND(I129*H129,2)</f>
        <v>0</v>
      </c>
      <c r="K129" s="172"/>
      <c r="L129" s="35"/>
      <c r="M129" s="173" t="s">
        <v>1</v>
      </c>
      <c r="N129" s="174" t="s">
        <v>42</v>
      </c>
      <c r="O129" s="73"/>
      <c r="P129" s="175">
        <f>O129*H129</f>
        <v>0</v>
      </c>
      <c r="Q129" s="175">
        <v>0.00038999999999999999</v>
      </c>
      <c r="R129" s="175">
        <f>Q129*H129</f>
        <v>0.00038999999999999999</v>
      </c>
      <c r="S129" s="175">
        <v>0.0082799999999999992</v>
      </c>
      <c r="T129" s="176">
        <f>S129*H129</f>
        <v>0.0082799999999999992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7" t="s">
        <v>125</v>
      </c>
      <c r="AT129" s="177" t="s">
        <v>121</v>
      </c>
      <c r="AU129" s="177" t="s">
        <v>87</v>
      </c>
      <c r="AY129" s="15" t="s">
        <v>118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5" t="s">
        <v>85</v>
      </c>
      <c r="BK129" s="178">
        <f>ROUND(I129*H129,2)</f>
        <v>0</v>
      </c>
      <c r="BL129" s="15" t="s">
        <v>125</v>
      </c>
      <c r="BM129" s="177" t="s">
        <v>138</v>
      </c>
    </row>
    <row r="130" s="2" customFormat="1" ht="16.5" customHeight="1">
      <c r="A130" s="34"/>
      <c r="B130" s="164"/>
      <c r="C130" s="165" t="s">
        <v>139</v>
      </c>
      <c r="D130" s="165" t="s">
        <v>121</v>
      </c>
      <c r="E130" s="166" t="s">
        <v>140</v>
      </c>
      <c r="F130" s="167" t="s">
        <v>141</v>
      </c>
      <c r="G130" s="168" t="s">
        <v>124</v>
      </c>
      <c r="H130" s="169">
        <v>0.5</v>
      </c>
      <c r="I130" s="170"/>
      <c r="J130" s="171">
        <f>ROUND(I130*H130,2)</f>
        <v>0</v>
      </c>
      <c r="K130" s="172"/>
      <c r="L130" s="35"/>
      <c r="M130" s="173" t="s">
        <v>1</v>
      </c>
      <c r="N130" s="174" t="s">
        <v>42</v>
      </c>
      <c r="O130" s="73"/>
      <c r="P130" s="175">
        <f>O130*H130</f>
        <v>0</v>
      </c>
      <c r="Q130" s="175">
        <v>0.0049300000000000004</v>
      </c>
      <c r="R130" s="175">
        <f>Q130*H130</f>
        <v>0.0024650000000000002</v>
      </c>
      <c r="S130" s="175">
        <v>0</v>
      </c>
      <c r="T130" s="17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7" t="s">
        <v>125</v>
      </c>
      <c r="AT130" s="177" t="s">
        <v>121</v>
      </c>
      <c r="AU130" s="177" t="s">
        <v>87</v>
      </c>
      <c r="AY130" s="15" t="s">
        <v>118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5" t="s">
        <v>85</v>
      </c>
      <c r="BK130" s="178">
        <f>ROUND(I130*H130,2)</f>
        <v>0</v>
      </c>
      <c r="BL130" s="15" t="s">
        <v>125</v>
      </c>
      <c r="BM130" s="177" t="s">
        <v>142</v>
      </c>
    </row>
    <row r="131" s="2" customFormat="1" ht="16.5" customHeight="1">
      <c r="A131" s="34"/>
      <c r="B131" s="164"/>
      <c r="C131" s="165" t="s">
        <v>143</v>
      </c>
      <c r="D131" s="165" t="s">
        <v>121</v>
      </c>
      <c r="E131" s="166" t="s">
        <v>144</v>
      </c>
      <c r="F131" s="167" t="s">
        <v>145</v>
      </c>
      <c r="G131" s="168" t="s">
        <v>146</v>
      </c>
      <c r="H131" s="169">
        <v>1</v>
      </c>
      <c r="I131" s="170"/>
      <c r="J131" s="171">
        <f>ROUND(I131*H131,2)</f>
        <v>0</v>
      </c>
      <c r="K131" s="172"/>
      <c r="L131" s="35"/>
      <c r="M131" s="173" t="s">
        <v>1</v>
      </c>
      <c r="N131" s="174" t="s">
        <v>42</v>
      </c>
      <c r="O131" s="73"/>
      <c r="P131" s="175">
        <f>O131*H131</f>
        <v>0</v>
      </c>
      <c r="Q131" s="175">
        <v>0.0018699999999999999</v>
      </c>
      <c r="R131" s="175">
        <f>Q131*H131</f>
        <v>0.0018699999999999999</v>
      </c>
      <c r="S131" s="175">
        <v>0</v>
      </c>
      <c r="T131" s="17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7" t="s">
        <v>125</v>
      </c>
      <c r="AT131" s="177" t="s">
        <v>121</v>
      </c>
      <c r="AU131" s="177" t="s">
        <v>87</v>
      </c>
      <c r="AY131" s="15" t="s">
        <v>118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5" t="s">
        <v>85</v>
      </c>
      <c r="BK131" s="178">
        <f>ROUND(I131*H131,2)</f>
        <v>0</v>
      </c>
      <c r="BL131" s="15" t="s">
        <v>125</v>
      </c>
      <c r="BM131" s="177" t="s">
        <v>147</v>
      </c>
    </row>
    <row r="132" s="2" customFormat="1" ht="16.5" customHeight="1">
      <c r="A132" s="34"/>
      <c r="B132" s="164"/>
      <c r="C132" s="165" t="s">
        <v>148</v>
      </c>
      <c r="D132" s="165" t="s">
        <v>121</v>
      </c>
      <c r="E132" s="166" t="s">
        <v>149</v>
      </c>
      <c r="F132" s="167" t="s">
        <v>150</v>
      </c>
      <c r="G132" s="168" t="s">
        <v>124</v>
      </c>
      <c r="H132" s="169">
        <v>7</v>
      </c>
      <c r="I132" s="170"/>
      <c r="J132" s="171">
        <f>ROUND(I132*H132,2)</f>
        <v>0</v>
      </c>
      <c r="K132" s="172"/>
      <c r="L132" s="35"/>
      <c r="M132" s="173" t="s">
        <v>1</v>
      </c>
      <c r="N132" s="174" t="s">
        <v>42</v>
      </c>
      <c r="O132" s="73"/>
      <c r="P132" s="175">
        <f>O132*H132</f>
        <v>0</v>
      </c>
      <c r="Q132" s="175">
        <v>0.00124</v>
      </c>
      <c r="R132" s="175">
        <f>Q132*H132</f>
        <v>0.0086800000000000002</v>
      </c>
      <c r="S132" s="175">
        <v>0</v>
      </c>
      <c r="T132" s="17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7" t="s">
        <v>125</v>
      </c>
      <c r="AT132" s="177" t="s">
        <v>121</v>
      </c>
      <c r="AU132" s="177" t="s">
        <v>87</v>
      </c>
      <c r="AY132" s="15" t="s">
        <v>118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5" t="s">
        <v>85</v>
      </c>
      <c r="BK132" s="178">
        <f>ROUND(I132*H132,2)</f>
        <v>0</v>
      </c>
      <c r="BL132" s="15" t="s">
        <v>125</v>
      </c>
      <c r="BM132" s="177" t="s">
        <v>151</v>
      </c>
    </row>
    <row r="133" s="2" customFormat="1" ht="16.5" customHeight="1">
      <c r="A133" s="34"/>
      <c r="B133" s="164"/>
      <c r="C133" s="165" t="s">
        <v>152</v>
      </c>
      <c r="D133" s="165" t="s">
        <v>121</v>
      </c>
      <c r="E133" s="166" t="s">
        <v>153</v>
      </c>
      <c r="F133" s="167" t="s">
        <v>154</v>
      </c>
      <c r="G133" s="168" t="s">
        <v>146</v>
      </c>
      <c r="H133" s="169">
        <v>1</v>
      </c>
      <c r="I133" s="170"/>
      <c r="J133" s="171">
        <f>ROUND(I133*H133,2)</f>
        <v>0</v>
      </c>
      <c r="K133" s="172"/>
      <c r="L133" s="35"/>
      <c r="M133" s="173" t="s">
        <v>1</v>
      </c>
      <c r="N133" s="174" t="s">
        <v>42</v>
      </c>
      <c r="O133" s="73"/>
      <c r="P133" s="175">
        <f>O133*H133</f>
        <v>0</v>
      </c>
      <c r="Q133" s="175">
        <v>0.0034499999999999999</v>
      </c>
      <c r="R133" s="175">
        <f>Q133*H133</f>
        <v>0.0034499999999999999</v>
      </c>
      <c r="S133" s="175">
        <v>0</v>
      </c>
      <c r="T133" s="17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7" t="s">
        <v>125</v>
      </c>
      <c r="AT133" s="177" t="s">
        <v>121</v>
      </c>
      <c r="AU133" s="177" t="s">
        <v>87</v>
      </c>
      <c r="AY133" s="15" t="s">
        <v>118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5" t="s">
        <v>85</v>
      </c>
      <c r="BK133" s="178">
        <f>ROUND(I133*H133,2)</f>
        <v>0</v>
      </c>
      <c r="BL133" s="15" t="s">
        <v>125</v>
      </c>
      <c r="BM133" s="177" t="s">
        <v>155</v>
      </c>
    </row>
    <row r="134" s="2" customFormat="1" ht="16.5" customHeight="1">
      <c r="A134" s="34"/>
      <c r="B134" s="164"/>
      <c r="C134" s="165" t="s">
        <v>156</v>
      </c>
      <c r="D134" s="165" t="s">
        <v>121</v>
      </c>
      <c r="E134" s="166" t="s">
        <v>157</v>
      </c>
      <c r="F134" s="167" t="s">
        <v>158</v>
      </c>
      <c r="G134" s="168" t="s">
        <v>146</v>
      </c>
      <c r="H134" s="169">
        <v>1</v>
      </c>
      <c r="I134" s="170"/>
      <c r="J134" s="171">
        <f>ROUND(I134*H134,2)</f>
        <v>0</v>
      </c>
      <c r="K134" s="172"/>
      <c r="L134" s="35"/>
      <c r="M134" s="173" t="s">
        <v>1</v>
      </c>
      <c r="N134" s="174" t="s">
        <v>42</v>
      </c>
      <c r="O134" s="73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7" t="s">
        <v>125</v>
      </c>
      <c r="AT134" s="177" t="s">
        <v>121</v>
      </c>
      <c r="AU134" s="177" t="s">
        <v>87</v>
      </c>
      <c r="AY134" s="15" t="s">
        <v>118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5" t="s">
        <v>85</v>
      </c>
      <c r="BK134" s="178">
        <f>ROUND(I134*H134,2)</f>
        <v>0</v>
      </c>
      <c r="BL134" s="15" t="s">
        <v>125</v>
      </c>
      <c r="BM134" s="177" t="s">
        <v>159</v>
      </c>
    </row>
    <row r="135" s="2" customFormat="1" ht="16.5" customHeight="1">
      <c r="A135" s="34"/>
      <c r="B135" s="164"/>
      <c r="C135" s="165" t="s">
        <v>160</v>
      </c>
      <c r="D135" s="165" t="s">
        <v>121</v>
      </c>
      <c r="E135" s="166" t="s">
        <v>161</v>
      </c>
      <c r="F135" s="167" t="s">
        <v>162</v>
      </c>
      <c r="G135" s="168" t="s">
        <v>146</v>
      </c>
      <c r="H135" s="169">
        <v>1</v>
      </c>
      <c r="I135" s="170"/>
      <c r="J135" s="171">
        <f>ROUND(I135*H135,2)</f>
        <v>0</v>
      </c>
      <c r="K135" s="172"/>
      <c r="L135" s="35"/>
      <c r="M135" s="173" t="s">
        <v>1</v>
      </c>
      <c r="N135" s="174" t="s">
        <v>42</v>
      </c>
      <c r="O135" s="73"/>
      <c r="P135" s="175">
        <f>O135*H135</f>
        <v>0</v>
      </c>
      <c r="Q135" s="175">
        <v>0.00060999999999999997</v>
      </c>
      <c r="R135" s="175">
        <f>Q135*H135</f>
        <v>0.00060999999999999997</v>
      </c>
      <c r="S135" s="175">
        <v>0</v>
      </c>
      <c r="T135" s="17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7" t="s">
        <v>125</v>
      </c>
      <c r="AT135" s="177" t="s">
        <v>121</v>
      </c>
      <c r="AU135" s="177" t="s">
        <v>87</v>
      </c>
      <c r="AY135" s="15" t="s">
        <v>118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5" t="s">
        <v>85</v>
      </c>
      <c r="BK135" s="178">
        <f>ROUND(I135*H135,2)</f>
        <v>0</v>
      </c>
      <c r="BL135" s="15" t="s">
        <v>125</v>
      </c>
      <c r="BM135" s="177" t="s">
        <v>163</v>
      </c>
    </row>
    <row r="136" s="2" customFormat="1" ht="16.5" customHeight="1">
      <c r="A136" s="34"/>
      <c r="B136" s="164"/>
      <c r="C136" s="165" t="s">
        <v>164</v>
      </c>
      <c r="D136" s="165" t="s">
        <v>121</v>
      </c>
      <c r="E136" s="166" t="s">
        <v>165</v>
      </c>
      <c r="F136" s="167" t="s">
        <v>166</v>
      </c>
      <c r="G136" s="168" t="s">
        <v>146</v>
      </c>
      <c r="H136" s="169">
        <v>1</v>
      </c>
      <c r="I136" s="170"/>
      <c r="J136" s="171">
        <f>ROUND(I136*H136,2)</f>
        <v>0</v>
      </c>
      <c r="K136" s="172"/>
      <c r="L136" s="35"/>
      <c r="M136" s="173" t="s">
        <v>1</v>
      </c>
      <c r="N136" s="174" t="s">
        <v>42</v>
      </c>
      <c r="O136" s="73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7" t="s">
        <v>125</v>
      </c>
      <c r="AT136" s="177" t="s">
        <v>121</v>
      </c>
      <c r="AU136" s="177" t="s">
        <v>87</v>
      </c>
      <c r="AY136" s="15" t="s">
        <v>118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5" t="s">
        <v>85</v>
      </c>
      <c r="BK136" s="178">
        <f>ROUND(I136*H136,2)</f>
        <v>0</v>
      </c>
      <c r="BL136" s="15" t="s">
        <v>125</v>
      </c>
      <c r="BM136" s="177" t="s">
        <v>167</v>
      </c>
    </row>
    <row r="137" s="2" customFormat="1" ht="16.5" customHeight="1">
      <c r="A137" s="34"/>
      <c r="B137" s="164"/>
      <c r="C137" s="179" t="s">
        <v>8</v>
      </c>
      <c r="D137" s="179" t="s">
        <v>168</v>
      </c>
      <c r="E137" s="180" t="s">
        <v>169</v>
      </c>
      <c r="F137" s="181" t="s">
        <v>170</v>
      </c>
      <c r="G137" s="182" t="s">
        <v>146</v>
      </c>
      <c r="H137" s="183">
        <v>1</v>
      </c>
      <c r="I137" s="184"/>
      <c r="J137" s="185">
        <f>ROUND(I137*H137,2)</f>
        <v>0</v>
      </c>
      <c r="K137" s="186"/>
      <c r="L137" s="187"/>
      <c r="M137" s="188" t="s">
        <v>1</v>
      </c>
      <c r="N137" s="189" t="s">
        <v>42</v>
      </c>
      <c r="O137" s="73"/>
      <c r="P137" s="175">
        <f>O137*H137</f>
        <v>0</v>
      </c>
      <c r="Q137" s="175">
        <v>0.00029999999999999997</v>
      </c>
      <c r="R137" s="175">
        <f>Q137*H137</f>
        <v>0.00029999999999999997</v>
      </c>
      <c r="S137" s="175">
        <v>0</v>
      </c>
      <c r="T137" s="17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7" t="s">
        <v>171</v>
      </c>
      <c r="AT137" s="177" t="s">
        <v>168</v>
      </c>
      <c r="AU137" s="177" t="s">
        <v>87</v>
      </c>
      <c r="AY137" s="15" t="s">
        <v>118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5" t="s">
        <v>85</v>
      </c>
      <c r="BK137" s="178">
        <f>ROUND(I137*H137,2)</f>
        <v>0</v>
      </c>
      <c r="BL137" s="15" t="s">
        <v>125</v>
      </c>
      <c r="BM137" s="177" t="s">
        <v>172</v>
      </c>
    </row>
    <row r="138" s="2" customFormat="1" ht="16.5" customHeight="1">
      <c r="A138" s="34"/>
      <c r="B138" s="164"/>
      <c r="C138" s="165" t="s">
        <v>173</v>
      </c>
      <c r="D138" s="165" t="s">
        <v>121</v>
      </c>
      <c r="E138" s="166" t="s">
        <v>174</v>
      </c>
      <c r="F138" s="167" t="s">
        <v>175</v>
      </c>
      <c r="G138" s="168" t="s">
        <v>124</v>
      </c>
      <c r="H138" s="169">
        <v>7.5</v>
      </c>
      <c r="I138" s="170"/>
      <c r="J138" s="171">
        <f>ROUND(I138*H138,2)</f>
        <v>0</v>
      </c>
      <c r="K138" s="172"/>
      <c r="L138" s="35"/>
      <c r="M138" s="173" t="s">
        <v>1</v>
      </c>
      <c r="N138" s="174" t="s">
        <v>42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7" t="s">
        <v>125</v>
      </c>
      <c r="AT138" s="177" t="s">
        <v>121</v>
      </c>
      <c r="AU138" s="177" t="s">
        <v>87</v>
      </c>
      <c r="AY138" s="15" t="s">
        <v>118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5" t="s">
        <v>85</v>
      </c>
      <c r="BK138" s="178">
        <f>ROUND(I138*H138,2)</f>
        <v>0</v>
      </c>
      <c r="BL138" s="15" t="s">
        <v>125</v>
      </c>
      <c r="BM138" s="177" t="s">
        <v>176</v>
      </c>
    </row>
    <row r="139" s="2" customFormat="1" ht="16.5" customHeight="1">
      <c r="A139" s="34"/>
      <c r="B139" s="164"/>
      <c r="C139" s="165" t="s">
        <v>177</v>
      </c>
      <c r="D139" s="165" t="s">
        <v>121</v>
      </c>
      <c r="E139" s="166" t="s">
        <v>178</v>
      </c>
      <c r="F139" s="167" t="s">
        <v>179</v>
      </c>
      <c r="G139" s="168" t="s">
        <v>180</v>
      </c>
      <c r="H139" s="169">
        <v>3</v>
      </c>
      <c r="I139" s="170"/>
      <c r="J139" s="171">
        <f>ROUND(I139*H139,2)</f>
        <v>0</v>
      </c>
      <c r="K139" s="172"/>
      <c r="L139" s="35"/>
      <c r="M139" s="173" t="s">
        <v>1</v>
      </c>
      <c r="N139" s="174" t="s">
        <v>42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7" t="s">
        <v>125</v>
      </c>
      <c r="AT139" s="177" t="s">
        <v>121</v>
      </c>
      <c r="AU139" s="177" t="s">
        <v>87</v>
      </c>
      <c r="AY139" s="15" t="s">
        <v>118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5" t="s">
        <v>85</v>
      </c>
      <c r="BK139" s="178">
        <f>ROUND(I139*H139,2)</f>
        <v>0</v>
      </c>
      <c r="BL139" s="15" t="s">
        <v>125</v>
      </c>
      <c r="BM139" s="177" t="s">
        <v>181</v>
      </c>
    </row>
    <row r="140" s="2" customFormat="1" ht="16.5" customHeight="1">
      <c r="A140" s="34"/>
      <c r="B140" s="164"/>
      <c r="C140" s="165" t="s">
        <v>182</v>
      </c>
      <c r="D140" s="165" t="s">
        <v>121</v>
      </c>
      <c r="E140" s="166" t="s">
        <v>183</v>
      </c>
      <c r="F140" s="167" t="s">
        <v>184</v>
      </c>
      <c r="G140" s="168" t="s">
        <v>133</v>
      </c>
      <c r="H140" s="169">
        <v>1</v>
      </c>
      <c r="I140" s="170"/>
      <c r="J140" s="171">
        <f>ROUND(I140*H140,2)</f>
        <v>0</v>
      </c>
      <c r="K140" s="172"/>
      <c r="L140" s="35"/>
      <c r="M140" s="173" t="s">
        <v>1</v>
      </c>
      <c r="N140" s="174" t="s">
        <v>42</v>
      </c>
      <c r="O140" s="73"/>
      <c r="P140" s="175">
        <f>O140*H140</f>
        <v>0</v>
      </c>
      <c r="Q140" s="175">
        <v>0.00025000000000000001</v>
      </c>
      <c r="R140" s="175">
        <f>Q140*H140</f>
        <v>0.00025000000000000001</v>
      </c>
      <c r="S140" s="175">
        <v>0</v>
      </c>
      <c r="T140" s="17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7" t="s">
        <v>125</v>
      </c>
      <c r="AT140" s="177" t="s">
        <v>121</v>
      </c>
      <c r="AU140" s="177" t="s">
        <v>87</v>
      </c>
      <c r="AY140" s="15" t="s">
        <v>118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5" t="s">
        <v>85</v>
      </c>
      <c r="BK140" s="178">
        <f>ROUND(I140*H140,2)</f>
        <v>0</v>
      </c>
      <c r="BL140" s="15" t="s">
        <v>125</v>
      </c>
      <c r="BM140" s="177" t="s">
        <v>185</v>
      </c>
    </row>
    <row r="141" s="2" customFormat="1" ht="16.5" customHeight="1">
      <c r="A141" s="34"/>
      <c r="B141" s="164"/>
      <c r="C141" s="165" t="s">
        <v>125</v>
      </c>
      <c r="D141" s="165" t="s">
        <v>121</v>
      </c>
      <c r="E141" s="166" t="s">
        <v>186</v>
      </c>
      <c r="F141" s="167" t="s">
        <v>187</v>
      </c>
      <c r="G141" s="168" t="s">
        <v>133</v>
      </c>
      <c r="H141" s="169">
        <v>1</v>
      </c>
      <c r="I141" s="170"/>
      <c r="J141" s="171">
        <f>ROUND(I141*H141,2)</f>
        <v>0</v>
      </c>
      <c r="K141" s="172"/>
      <c r="L141" s="35"/>
      <c r="M141" s="173" t="s">
        <v>1</v>
      </c>
      <c r="N141" s="174" t="s">
        <v>42</v>
      </c>
      <c r="O141" s="73"/>
      <c r="P141" s="175">
        <f>O141*H141</f>
        <v>0</v>
      </c>
      <c r="Q141" s="175">
        <v>0.00025000000000000001</v>
      </c>
      <c r="R141" s="175">
        <f>Q141*H141</f>
        <v>0.00025000000000000001</v>
      </c>
      <c r="S141" s="175">
        <v>0</v>
      </c>
      <c r="T141" s="17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7" t="s">
        <v>125</v>
      </c>
      <c r="AT141" s="177" t="s">
        <v>121</v>
      </c>
      <c r="AU141" s="177" t="s">
        <v>87</v>
      </c>
      <c r="AY141" s="15" t="s">
        <v>118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5" t="s">
        <v>85</v>
      </c>
      <c r="BK141" s="178">
        <f>ROUND(I141*H141,2)</f>
        <v>0</v>
      </c>
      <c r="BL141" s="15" t="s">
        <v>125</v>
      </c>
      <c r="BM141" s="177" t="s">
        <v>188</v>
      </c>
    </row>
    <row r="142" s="2" customFormat="1" ht="16.5" customHeight="1">
      <c r="A142" s="34"/>
      <c r="B142" s="164"/>
      <c r="C142" s="165" t="s">
        <v>189</v>
      </c>
      <c r="D142" s="165" t="s">
        <v>121</v>
      </c>
      <c r="E142" s="166" t="s">
        <v>190</v>
      </c>
      <c r="F142" s="167" t="s">
        <v>191</v>
      </c>
      <c r="G142" s="168" t="s">
        <v>146</v>
      </c>
      <c r="H142" s="169">
        <v>4</v>
      </c>
      <c r="I142" s="170"/>
      <c r="J142" s="171">
        <f>ROUND(I142*H142,2)</f>
        <v>0</v>
      </c>
      <c r="K142" s="172"/>
      <c r="L142" s="35"/>
      <c r="M142" s="173" t="s">
        <v>1</v>
      </c>
      <c r="N142" s="174" t="s">
        <v>42</v>
      </c>
      <c r="O142" s="7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7" t="s">
        <v>125</v>
      </c>
      <c r="AT142" s="177" t="s">
        <v>121</v>
      </c>
      <c r="AU142" s="177" t="s">
        <v>87</v>
      </c>
      <c r="AY142" s="15" t="s">
        <v>118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5" t="s">
        <v>85</v>
      </c>
      <c r="BK142" s="178">
        <f>ROUND(I142*H142,2)</f>
        <v>0</v>
      </c>
      <c r="BL142" s="15" t="s">
        <v>125</v>
      </c>
      <c r="BM142" s="177" t="s">
        <v>192</v>
      </c>
    </row>
    <row r="143" s="2" customFormat="1" ht="16.5" customHeight="1">
      <c r="A143" s="34"/>
      <c r="B143" s="164"/>
      <c r="C143" s="165" t="s">
        <v>193</v>
      </c>
      <c r="D143" s="165" t="s">
        <v>121</v>
      </c>
      <c r="E143" s="166" t="s">
        <v>194</v>
      </c>
      <c r="F143" s="167" t="s">
        <v>195</v>
      </c>
      <c r="G143" s="168" t="s">
        <v>133</v>
      </c>
      <c r="H143" s="169">
        <v>1</v>
      </c>
      <c r="I143" s="170"/>
      <c r="J143" s="171">
        <f>ROUND(I143*H143,2)</f>
        <v>0</v>
      </c>
      <c r="K143" s="172"/>
      <c r="L143" s="35"/>
      <c r="M143" s="173" t="s">
        <v>1</v>
      </c>
      <c r="N143" s="174" t="s">
        <v>42</v>
      </c>
      <c r="O143" s="73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7" t="s">
        <v>125</v>
      </c>
      <c r="AT143" s="177" t="s">
        <v>121</v>
      </c>
      <c r="AU143" s="177" t="s">
        <v>87</v>
      </c>
      <c r="AY143" s="15" t="s">
        <v>118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5" t="s">
        <v>85</v>
      </c>
      <c r="BK143" s="178">
        <f>ROUND(I143*H143,2)</f>
        <v>0</v>
      </c>
      <c r="BL143" s="15" t="s">
        <v>125</v>
      </c>
      <c r="BM143" s="177" t="s">
        <v>196</v>
      </c>
    </row>
    <row r="144" s="2" customFormat="1" ht="16.5" customHeight="1">
      <c r="A144" s="34"/>
      <c r="B144" s="164"/>
      <c r="C144" s="165" t="s">
        <v>197</v>
      </c>
      <c r="D144" s="165" t="s">
        <v>121</v>
      </c>
      <c r="E144" s="166" t="s">
        <v>198</v>
      </c>
      <c r="F144" s="167" t="s">
        <v>199</v>
      </c>
      <c r="G144" s="168" t="s">
        <v>200</v>
      </c>
      <c r="H144" s="190"/>
      <c r="I144" s="170"/>
      <c r="J144" s="171">
        <f>ROUND(I144*H144,2)</f>
        <v>0</v>
      </c>
      <c r="K144" s="172"/>
      <c r="L144" s="35"/>
      <c r="M144" s="173" t="s">
        <v>1</v>
      </c>
      <c r="N144" s="174" t="s">
        <v>42</v>
      </c>
      <c r="O144" s="73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7" t="s">
        <v>125</v>
      </c>
      <c r="AT144" s="177" t="s">
        <v>121</v>
      </c>
      <c r="AU144" s="177" t="s">
        <v>87</v>
      </c>
      <c r="AY144" s="15" t="s">
        <v>118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5" t="s">
        <v>85</v>
      </c>
      <c r="BK144" s="178">
        <f>ROUND(I144*H144,2)</f>
        <v>0</v>
      </c>
      <c r="BL144" s="15" t="s">
        <v>125</v>
      </c>
      <c r="BM144" s="177" t="s">
        <v>201</v>
      </c>
    </row>
    <row r="145" s="12" customFormat="1" ht="22.8" customHeight="1">
      <c r="A145" s="12"/>
      <c r="B145" s="151"/>
      <c r="C145" s="12"/>
      <c r="D145" s="152" t="s">
        <v>76</v>
      </c>
      <c r="E145" s="162" t="s">
        <v>202</v>
      </c>
      <c r="F145" s="162" t="s">
        <v>203</v>
      </c>
      <c r="G145" s="12"/>
      <c r="H145" s="12"/>
      <c r="I145" s="154"/>
      <c r="J145" s="163">
        <f>BK145</f>
        <v>0</v>
      </c>
      <c r="K145" s="12"/>
      <c r="L145" s="151"/>
      <c r="M145" s="156"/>
      <c r="N145" s="157"/>
      <c r="O145" s="157"/>
      <c r="P145" s="158">
        <f>SUM(P146:P147)</f>
        <v>0</v>
      </c>
      <c r="Q145" s="157"/>
      <c r="R145" s="158">
        <f>SUM(R146:R147)</f>
        <v>0</v>
      </c>
      <c r="S145" s="157"/>
      <c r="T145" s="159">
        <f>SUM(T146:T147)</f>
        <v>0.312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2" t="s">
        <v>87</v>
      </c>
      <c r="AT145" s="160" t="s">
        <v>76</v>
      </c>
      <c r="AU145" s="160" t="s">
        <v>85</v>
      </c>
      <c r="AY145" s="152" t="s">
        <v>118</v>
      </c>
      <c r="BK145" s="161">
        <f>SUM(BK146:BK147)</f>
        <v>0</v>
      </c>
    </row>
    <row r="146" s="2" customFormat="1" ht="24.15" customHeight="1">
      <c r="A146" s="34"/>
      <c r="B146" s="164"/>
      <c r="C146" s="165" t="s">
        <v>204</v>
      </c>
      <c r="D146" s="165" t="s">
        <v>121</v>
      </c>
      <c r="E146" s="166" t="s">
        <v>205</v>
      </c>
      <c r="F146" s="167" t="s">
        <v>206</v>
      </c>
      <c r="G146" s="168" t="s">
        <v>133</v>
      </c>
      <c r="H146" s="169">
        <v>1</v>
      </c>
      <c r="I146" s="170"/>
      <c r="J146" s="171">
        <f>ROUND(I146*H146,2)</f>
        <v>0</v>
      </c>
      <c r="K146" s="172"/>
      <c r="L146" s="35"/>
      <c r="M146" s="173" t="s">
        <v>1</v>
      </c>
      <c r="N146" s="174" t="s">
        <v>42</v>
      </c>
      <c r="O146" s="73"/>
      <c r="P146" s="175">
        <f>O146*H146</f>
        <v>0</v>
      </c>
      <c r="Q146" s="175">
        <v>0</v>
      </c>
      <c r="R146" s="175">
        <f>Q146*H146</f>
        <v>0</v>
      </c>
      <c r="S146" s="175">
        <v>0.312</v>
      </c>
      <c r="T146" s="176">
        <f>S146*H146</f>
        <v>0.312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7" t="s">
        <v>125</v>
      </c>
      <c r="AT146" s="177" t="s">
        <v>121</v>
      </c>
      <c r="AU146" s="177" t="s">
        <v>87</v>
      </c>
      <c r="AY146" s="15" t="s">
        <v>118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5" t="s">
        <v>85</v>
      </c>
      <c r="BK146" s="178">
        <f>ROUND(I146*H146,2)</f>
        <v>0</v>
      </c>
      <c r="BL146" s="15" t="s">
        <v>125</v>
      </c>
      <c r="BM146" s="177" t="s">
        <v>207</v>
      </c>
    </row>
    <row r="147" s="2" customFormat="1" ht="16.5" customHeight="1">
      <c r="A147" s="34"/>
      <c r="B147" s="164"/>
      <c r="C147" s="165" t="s">
        <v>7</v>
      </c>
      <c r="D147" s="165" t="s">
        <v>121</v>
      </c>
      <c r="E147" s="166" t="s">
        <v>208</v>
      </c>
      <c r="F147" s="167" t="s">
        <v>209</v>
      </c>
      <c r="G147" s="168" t="s">
        <v>200</v>
      </c>
      <c r="H147" s="190"/>
      <c r="I147" s="170"/>
      <c r="J147" s="171">
        <f>ROUND(I147*H147,2)</f>
        <v>0</v>
      </c>
      <c r="K147" s="172"/>
      <c r="L147" s="35"/>
      <c r="M147" s="173" t="s">
        <v>1</v>
      </c>
      <c r="N147" s="174" t="s">
        <v>42</v>
      </c>
      <c r="O147" s="73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7" t="s">
        <v>125</v>
      </c>
      <c r="AT147" s="177" t="s">
        <v>121</v>
      </c>
      <c r="AU147" s="177" t="s">
        <v>87</v>
      </c>
      <c r="AY147" s="15" t="s">
        <v>118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5" t="s">
        <v>85</v>
      </c>
      <c r="BK147" s="178">
        <f>ROUND(I147*H147,2)</f>
        <v>0</v>
      </c>
      <c r="BL147" s="15" t="s">
        <v>125</v>
      </c>
      <c r="BM147" s="177" t="s">
        <v>210</v>
      </c>
    </row>
    <row r="148" s="12" customFormat="1" ht="22.8" customHeight="1">
      <c r="A148" s="12"/>
      <c r="B148" s="151"/>
      <c r="C148" s="12"/>
      <c r="D148" s="152" t="s">
        <v>76</v>
      </c>
      <c r="E148" s="162" t="s">
        <v>211</v>
      </c>
      <c r="F148" s="162" t="s">
        <v>212</v>
      </c>
      <c r="G148" s="12"/>
      <c r="H148" s="12"/>
      <c r="I148" s="154"/>
      <c r="J148" s="163">
        <f>BK148</f>
        <v>0</v>
      </c>
      <c r="K148" s="12"/>
      <c r="L148" s="151"/>
      <c r="M148" s="156"/>
      <c r="N148" s="157"/>
      <c r="O148" s="157"/>
      <c r="P148" s="158">
        <f>SUM(P149:P150)</f>
        <v>0</v>
      </c>
      <c r="Q148" s="157"/>
      <c r="R148" s="158">
        <f>SUM(R149:R150)</f>
        <v>0.0010200000000000001</v>
      </c>
      <c r="S148" s="157"/>
      <c r="T148" s="159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2" t="s">
        <v>87</v>
      </c>
      <c r="AT148" s="160" t="s">
        <v>76</v>
      </c>
      <c r="AU148" s="160" t="s">
        <v>85</v>
      </c>
      <c r="AY148" s="152" t="s">
        <v>118</v>
      </c>
      <c r="BK148" s="161">
        <f>SUM(BK149:BK150)</f>
        <v>0</v>
      </c>
    </row>
    <row r="149" s="2" customFormat="1" ht="16.5" customHeight="1">
      <c r="A149" s="34"/>
      <c r="B149" s="164"/>
      <c r="C149" s="165" t="s">
        <v>213</v>
      </c>
      <c r="D149" s="165" t="s">
        <v>121</v>
      </c>
      <c r="E149" s="166" t="s">
        <v>214</v>
      </c>
      <c r="F149" s="167" t="s">
        <v>215</v>
      </c>
      <c r="G149" s="168" t="s">
        <v>124</v>
      </c>
      <c r="H149" s="169">
        <v>0.5</v>
      </c>
      <c r="I149" s="170"/>
      <c r="J149" s="171">
        <f>ROUND(I149*H149,2)</f>
        <v>0</v>
      </c>
      <c r="K149" s="172"/>
      <c r="L149" s="35"/>
      <c r="M149" s="173" t="s">
        <v>1</v>
      </c>
      <c r="N149" s="174" t="s">
        <v>42</v>
      </c>
      <c r="O149" s="73"/>
      <c r="P149" s="175">
        <f>O149*H149</f>
        <v>0</v>
      </c>
      <c r="Q149" s="175">
        <v>0.00068000000000000005</v>
      </c>
      <c r="R149" s="175">
        <f>Q149*H149</f>
        <v>0.00034000000000000002</v>
      </c>
      <c r="S149" s="175">
        <v>0</v>
      </c>
      <c r="T149" s="17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7" t="s">
        <v>125</v>
      </c>
      <c r="AT149" s="177" t="s">
        <v>121</v>
      </c>
      <c r="AU149" s="177" t="s">
        <v>87</v>
      </c>
      <c r="AY149" s="15" t="s">
        <v>118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5" t="s">
        <v>85</v>
      </c>
      <c r="BK149" s="178">
        <f>ROUND(I149*H149,2)</f>
        <v>0</v>
      </c>
      <c r="BL149" s="15" t="s">
        <v>125</v>
      </c>
      <c r="BM149" s="177" t="s">
        <v>216</v>
      </c>
    </row>
    <row r="150" s="2" customFormat="1" ht="16.5" customHeight="1">
      <c r="A150" s="34"/>
      <c r="B150" s="164"/>
      <c r="C150" s="165" t="s">
        <v>217</v>
      </c>
      <c r="D150" s="165" t="s">
        <v>121</v>
      </c>
      <c r="E150" s="166" t="s">
        <v>218</v>
      </c>
      <c r="F150" s="167" t="s">
        <v>219</v>
      </c>
      <c r="G150" s="168" t="s">
        <v>133</v>
      </c>
      <c r="H150" s="169">
        <v>1</v>
      </c>
      <c r="I150" s="170"/>
      <c r="J150" s="171">
        <f>ROUND(I150*H150,2)</f>
        <v>0</v>
      </c>
      <c r="K150" s="172"/>
      <c r="L150" s="35"/>
      <c r="M150" s="173" t="s">
        <v>1</v>
      </c>
      <c r="N150" s="174" t="s">
        <v>42</v>
      </c>
      <c r="O150" s="73"/>
      <c r="P150" s="175">
        <f>O150*H150</f>
        <v>0</v>
      </c>
      <c r="Q150" s="175">
        <v>0.00068000000000000005</v>
      </c>
      <c r="R150" s="175">
        <f>Q150*H150</f>
        <v>0.00068000000000000005</v>
      </c>
      <c r="S150" s="175">
        <v>0</v>
      </c>
      <c r="T150" s="17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7" t="s">
        <v>125</v>
      </c>
      <c r="AT150" s="177" t="s">
        <v>121</v>
      </c>
      <c r="AU150" s="177" t="s">
        <v>87</v>
      </c>
      <c r="AY150" s="15" t="s">
        <v>118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5" t="s">
        <v>85</v>
      </c>
      <c r="BK150" s="178">
        <f>ROUND(I150*H150,2)</f>
        <v>0</v>
      </c>
      <c r="BL150" s="15" t="s">
        <v>125</v>
      </c>
      <c r="BM150" s="177" t="s">
        <v>220</v>
      </c>
    </row>
    <row r="151" s="12" customFormat="1" ht="25.92" customHeight="1">
      <c r="A151" s="12"/>
      <c r="B151" s="151"/>
      <c r="C151" s="12"/>
      <c r="D151" s="152" t="s">
        <v>76</v>
      </c>
      <c r="E151" s="153" t="s">
        <v>168</v>
      </c>
      <c r="F151" s="153" t="s">
        <v>221</v>
      </c>
      <c r="G151" s="12"/>
      <c r="H151" s="12"/>
      <c r="I151" s="154"/>
      <c r="J151" s="155">
        <f>BK151</f>
        <v>0</v>
      </c>
      <c r="K151" s="12"/>
      <c r="L151" s="151"/>
      <c r="M151" s="156"/>
      <c r="N151" s="157"/>
      <c r="O151" s="157"/>
      <c r="P151" s="158">
        <f>P152</f>
        <v>0</v>
      </c>
      <c r="Q151" s="157"/>
      <c r="R151" s="158">
        <f>R152</f>
        <v>0</v>
      </c>
      <c r="S151" s="157"/>
      <c r="T151" s="15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2" t="s">
        <v>130</v>
      </c>
      <c r="AT151" s="160" t="s">
        <v>76</v>
      </c>
      <c r="AU151" s="160" t="s">
        <v>77</v>
      </c>
      <c r="AY151" s="152" t="s">
        <v>118</v>
      </c>
      <c r="BK151" s="161">
        <f>BK152</f>
        <v>0</v>
      </c>
    </row>
    <row r="152" s="12" customFormat="1" ht="22.8" customHeight="1">
      <c r="A152" s="12"/>
      <c r="B152" s="151"/>
      <c r="C152" s="12"/>
      <c r="D152" s="152" t="s">
        <v>76</v>
      </c>
      <c r="E152" s="162" t="s">
        <v>222</v>
      </c>
      <c r="F152" s="162" t="s">
        <v>223</v>
      </c>
      <c r="G152" s="12"/>
      <c r="H152" s="12"/>
      <c r="I152" s="154"/>
      <c r="J152" s="163">
        <f>BK152</f>
        <v>0</v>
      </c>
      <c r="K152" s="12"/>
      <c r="L152" s="151"/>
      <c r="M152" s="156"/>
      <c r="N152" s="157"/>
      <c r="O152" s="157"/>
      <c r="P152" s="158">
        <f>P153</f>
        <v>0</v>
      </c>
      <c r="Q152" s="157"/>
      <c r="R152" s="158">
        <f>R153</f>
        <v>0</v>
      </c>
      <c r="S152" s="157"/>
      <c r="T152" s="15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2" t="s">
        <v>130</v>
      </c>
      <c r="AT152" s="160" t="s">
        <v>76</v>
      </c>
      <c r="AU152" s="160" t="s">
        <v>85</v>
      </c>
      <c r="AY152" s="152" t="s">
        <v>118</v>
      </c>
      <c r="BK152" s="161">
        <f>BK153</f>
        <v>0</v>
      </c>
    </row>
    <row r="153" s="2" customFormat="1" ht="16.5" customHeight="1">
      <c r="A153" s="34"/>
      <c r="B153" s="164"/>
      <c r="C153" s="165" t="s">
        <v>224</v>
      </c>
      <c r="D153" s="165" t="s">
        <v>121</v>
      </c>
      <c r="E153" s="166" t="s">
        <v>225</v>
      </c>
      <c r="F153" s="167" t="s">
        <v>226</v>
      </c>
      <c r="G153" s="168" t="s">
        <v>133</v>
      </c>
      <c r="H153" s="169">
        <v>1</v>
      </c>
      <c r="I153" s="170"/>
      <c r="J153" s="171">
        <f>ROUND(I153*H153,2)</f>
        <v>0</v>
      </c>
      <c r="K153" s="172"/>
      <c r="L153" s="35"/>
      <c r="M153" s="173" t="s">
        <v>1</v>
      </c>
      <c r="N153" s="174" t="s">
        <v>42</v>
      </c>
      <c r="O153" s="73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7" t="s">
        <v>227</v>
      </c>
      <c r="AT153" s="177" t="s">
        <v>121</v>
      </c>
      <c r="AU153" s="177" t="s">
        <v>87</v>
      </c>
      <c r="AY153" s="15" t="s">
        <v>118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5" t="s">
        <v>85</v>
      </c>
      <c r="BK153" s="178">
        <f>ROUND(I153*H153,2)</f>
        <v>0</v>
      </c>
      <c r="BL153" s="15" t="s">
        <v>227</v>
      </c>
      <c r="BM153" s="177" t="s">
        <v>228</v>
      </c>
    </row>
    <row r="154" s="12" customFormat="1" ht="25.92" customHeight="1">
      <c r="A154" s="12"/>
      <c r="B154" s="151"/>
      <c r="C154" s="12"/>
      <c r="D154" s="152" t="s">
        <v>76</v>
      </c>
      <c r="E154" s="153" t="s">
        <v>229</v>
      </c>
      <c r="F154" s="153" t="s">
        <v>230</v>
      </c>
      <c r="G154" s="12"/>
      <c r="H154" s="12"/>
      <c r="I154" s="154"/>
      <c r="J154" s="155">
        <f>BK154</f>
        <v>0</v>
      </c>
      <c r="K154" s="12"/>
      <c r="L154" s="151"/>
      <c r="M154" s="156"/>
      <c r="N154" s="157"/>
      <c r="O154" s="157"/>
      <c r="P154" s="158">
        <f>P155</f>
        <v>0</v>
      </c>
      <c r="Q154" s="157"/>
      <c r="R154" s="158">
        <f>R155</f>
        <v>0</v>
      </c>
      <c r="S154" s="157"/>
      <c r="T154" s="159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2" t="s">
        <v>135</v>
      </c>
      <c r="AT154" s="160" t="s">
        <v>76</v>
      </c>
      <c r="AU154" s="160" t="s">
        <v>77</v>
      </c>
      <c r="AY154" s="152" t="s">
        <v>118</v>
      </c>
      <c r="BK154" s="161">
        <f>BK155</f>
        <v>0</v>
      </c>
    </row>
    <row r="155" s="2" customFormat="1" ht="24.15" customHeight="1">
      <c r="A155" s="34"/>
      <c r="B155" s="164"/>
      <c r="C155" s="165" t="s">
        <v>231</v>
      </c>
      <c r="D155" s="165" t="s">
        <v>121</v>
      </c>
      <c r="E155" s="166" t="s">
        <v>232</v>
      </c>
      <c r="F155" s="167" t="s">
        <v>233</v>
      </c>
      <c r="G155" s="168" t="s">
        <v>133</v>
      </c>
      <c r="H155" s="169">
        <v>1</v>
      </c>
      <c r="I155" s="170"/>
      <c r="J155" s="171">
        <f>ROUND(I155*H155,2)</f>
        <v>0</v>
      </c>
      <c r="K155" s="172"/>
      <c r="L155" s="35"/>
      <c r="M155" s="191" t="s">
        <v>1</v>
      </c>
      <c r="N155" s="192" t="s">
        <v>42</v>
      </c>
      <c r="O155" s="193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7" t="s">
        <v>234</v>
      </c>
      <c r="AT155" s="177" t="s">
        <v>121</v>
      </c>
      <c r="AU155" s="177" t="s">
        <v>85</v>
      </c>
      <c r="AY155" s="15" t="s">
        <v>118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5" t="s">
        <v>85</v>
      </c>
      <c r="BK155" s="178">
        <f>ROUND(I155*H155,2)</f>
        <v>0</v>
      </c>
      <c r="BL155" s="15" t="s">
        <v>234</v>
      </c>
      <c r="BM155" s="177" t="s">
        <v>235</v>
      </c>
    </row>
    <row r="156" s="2" customFormat="1" ht="6.96" customHeight="1">
      <c r="A156" s="34"/>
      <c r="B156" s="56"/>
      <c r="C156" s="57"/>
      <c r="D156" s="57"/>
      <c r="E156" s="57"/>
      <c r="F156" s="57"/>
      <c r="G156" s="57"/>
      <c r="H156" s="57"/>
      <c r="I156" s="57"/>
      <c r="J156" s="57"/>
      <c r="K156" s="57"/>
      <c r="L156" s="35"/>
      <c r="M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</row>
  </sheetData>
  <autoFilter ref="C122:K15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MARUSKA\Marie</dc:creator>
  <cp:lastModifiedBy>MARUSKA\Marie</cp:lastModifiedBy>
  <dcterms:created xsi:type="dcterms:W3CDTF">2024-12-10T07:56:05Z</dcterms:created>
  <dcterms:modified xsi:type="dcterms:W3CDTF">2024-12-10T07:56:06Z</dcterms:modified>
</cp:coreProperties>
</file>